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NININ\NININ-RENDINKES\BPS\Aplut Satu Data\"/>
    </mc:Choice>
  </mc:AlternateContent>
  <xr:revisionPtr revIDLastSave="0" documentId="13_ncr:1_{F62B1E9F-8F5C-4A58-9B86-6F33EE963684}" xr6:coauthVersionLast="47" xr6:coauthVersionMax="47" xr10:uidLastSave="{00000000-0000-0000-0000-000000000000}"/>
  <bookViews>
    <workbookView xWindow="-120" yWindow="-120" windowWidth="29040" windowHeight="15840" tabRatio="867" xr2:uid="{00000000-000D-0000-FFFF-FFFF00000000}"/>
  </bookViews>
  <sheets>
    <sheet name="1" sheetId="2" r:id="rId1"/>
  </sheets>
  <definedNames>
    <definedName name="_xlnm.Print_Area" localSheetId="0">'1'!$A$1:$J$32</definedName>
  </definedNames>
  <calcPr calcId="181029"/>
</workbook>
</file>

<file path=xl/calcChain.xml><?xml version="1.0" encoding="utf-8"?>
<calcChain xmlns="http://schemas.openxmlformats.org/spreadsheetml/2006/main">
  <c r="H29" i="2" l="1"/>
  <c r="E29" i="2"/>
  <c r="F29" i="2" s="1"/>
  <c r="D29" i="2"/>
  <c r="C29" i="2"/>
  <c r="J28" i="2"/>
  <c r="I28" i="2"/>
  <c r="F28" i="2"/>
  <c r="G27" i="2"/>
  <c r="I27" i="2" s="1"/>
  <c r="F27" i="2"/>
  <c r="G26" i="2"/>
  <c r="I26" i="2" s="1"/>
  <c r="F26" i="2"/>
  <c r="G25" i="2"/>
  <c r="I25" i="2" s="1"/>
  <c r="F25" i="2"/>
  <c r="G24" i="2"/>
  <c r="I24" i="2" s="1"/>
  <c r="F24" i="2"/>
  <c r="J23" i="2"/>
  <c r="I23" i="2"/>
  <c r="F23" i="2"/>
  <c r="J22" i="2"/>
  <c r="I22" i="2"/>
  <c r="F22" i="2"/>
  <c r="J21" i="2"/>
  <c r="G21" i="2"/>
  <c r="I21" i="2" s="1"/>
  <c r="F21" i="2"/>
  <c r="J20" i="2"/>
  <c r="I20" i="2"/>
  <c r="F20" i="2"/>
  <c r="G19" i="2"/>
  <c r="J19" i="2" s="1"/>
  <c r="F19" i="2"/>
  <c r="I18" i="2"/>
  <c r="G18" i="2"/>
  <c r="J18" i="2" s="1"/>
  <c r="F18" i="2"/>
  <c r="G17" i="2"/>
  <c r="J17" i="2" s="1"/>
  <c r="F17" i="2"/>
  <c r="J16" i="2"/>
  <c r="I16" i="2"/>
  <c r="F16" i="2"/>
  <c r="J15" i="2"/>
  <c r="I15" i="2"/>
  <c r="F15" i="2"/>
  <c r="G14" i="2"/>
  <c r="J14" i="2" s="1"/>
  <c r="F14" i="2"/>
  <c r="J13" i="2"/>
  <c r="I13" i="2"/>
  <c r="F13" i="2"/>
  <c r="J12" i="2"/>
  <c r="I12" i="2"/>
  <c r="F12" i="2"/>
  <c r="G11" i="2"/>
  <c r="J11" i="2" s="1"/>
  <c r="F11" i="2"/>
  <c r="I11" i="2" l="1"/>
  <c r="I14" i="2"/>
  <c r="I19" i="2"/>
  <c r="I17" i="2"/>
  <c r="J24" i="2"/>
  <c r="J25" i="2"/>
  <c r="J26" i="2"/>
  <c r="J27" i="2"/>
  <c r="G29" i="2"/>
  <c r="J29" i="2" l="1"/>
  <c r="I29" i="2"/>
</calcChain>
</file>

<file path=xl/sharedStrings.xml><?xml version="1.0" encoding="utf-8"?>
<sst xmlns="http://schemas.openxmlformats.org/spreadsheetml/2006/main" count="44" uniqueCount="42">
  <si>
    <t>SIDOARJO</t>
  </si>
  <si>
    <t>NO</t>
  </si>
  <si>
    <t>LUAS WILAYAH,  JUMLAH DESA/KELURAHAN, JUMLAH PENDUDUK, JUMLAH RUMAH TANGGA,</t>
  </si>
  <si>
    <t>DAN KEPADATAN PENDUDUK MENURUT KECAMATAN</t>
  </si>
  <si>
    <t>KECAMATAN</t>
  </si>
  <si>
    <t>LUAS</t>
  </si>
  <si>
    <t>JUMLAH</t>
  </si>
  <si>
    <t>JUMLAH PENDUDUK</t>
  </si>
  <si>
    <t>RATA-RATA</t>
  </si>
  <si>
    <t>KEPADATAN</t>
  </si>
  <si>
    <t>WILAYAH</t>
  </si>
  <si>
    <t xml:space="preserve">DESA </t>
  </si>
  <si>
    <t>KELURAHAN</t>
  </si>
  <si>
    <t>DESA + KELURAHAN</t>
  </si>
  <si>
    <t>RUMAH</t>
  </si>
  <si>
    <t>JIWA/RUMAH</t>
  </si>
  <si>
    <t>PENDUDUK</t>
  </si>
  <si>
    <r>
      <rPr>
        <b/>
        <sz val="12"/>
        <color theme="1"/>
        <rFont val="Arial"/>
      </rPr>
      <t>(</t>
    </r>
    <r>
      <rPr>
        <b/>
        <i/>
        <sz val="12"/>
        <color theme="1"/>
        <rFont val="Arial"/>
      </rPr>
      <t>km</t>
    </r>
    <r>
      <rPr>
        <b/>
        <vertAlign val="superscript"/>
        <sz val="12"/>
        <color theme="1"/>
        <rFont val="Arial"/>
      </rPr>
      <t>2</t>
    </r>
    <r>
      <rPr>
        <b/>
        <sz val="12"/>
        <color theme="1"/>
        <rFont val="Arial"/>
      </rPr>
      <t>)</t>
    </r>
  </si>
  <si>
    <t xml:space="preserve">TANGGA </t>
  </si>
  <si>
    <r>
      <rPr>
        <b/>
        <i/>
        <sz val="12"/>
        <color theme="1"/>
        <rFont val="Arial"/>
      </rPr>
      <t>per km</t>
    </r>
    <r>
      <rPr>
        <b/>
        <vertAlign val="superscript"/>
        <sz val="12"/>
        <color theme="1"/>
        <rFont val="Arial"/>
      </rPr>
      <t>2</t>
    </r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</si>
  <si>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</si>
  <si>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</si>
  <si>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</si>
  <si>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</si>
  <si>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</si>
  <si>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</si>
  <si>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</si>
  <si>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</si>
  <si>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</si>
  <si>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</si>
  <si>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BUDURAN</t>
  </si>
  <si>
    <t>SEDATI</t>
  </si>
  <si>
    <t>WARU</t>
  </si>
  <si>
    <t>GEDANGAN</t>
  </si>
  <si>
    <t>TAMAN</t>
  </si>
  <si>
    <t>KRIAN</t>
  </si>
  <si>
    <t>BALONGBENDO</t>
  </si>
  <si>
    <t>KABUPATEN/KOTA</t>
  </si>
  <si>
    <t>Sumber: - Kantor Statistik Kabupaten/Kota</t>
  </si>
  <si>
    <t xml:space="preserve">              - Pusdatin Kemenkes RI</t>
  </si>
  <si>
    <t>KABUPATEN SIDOARJO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</si>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</sst>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"/>
    <numFmt numFmtId="165" formatCode="_(* #,##0_);_(* \(#,##0\);_(* &quot;-&quot;_);_(@_)"/>
    <numFmt numFmtId="166" formatCode="_(* #,##0.00_);_(* \(#,##0.00\);_(* &quot;-&quot;_);_(@_)"/>
    <numFmt numFmtId="167" formatCode="_(* #,##0.0_);_(* \(#,##0.0\);_(* &quot;-&quot;_);_(@_)"/>
  </numFmts>
  <fonts count="11">
    <font>
      <sz val="11"/>
      <color theme="1"/>
      <name val="Calibri"/>
      <scheme val="minor"/>
    </font>
    <font>
      <sz val="11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sz val="11"/>
      <name val="Calibri"/>
    </font>
    <font>
      <sz val="10"/>
      <color theme="1"/>
      <name val="Arial"/>
    </font>
    <font>
      <b/>
      <i/>
      <sz val="9"/>
      <color theme="1"/>
      <name val="Arial"/>
    </font>
    <font>
      <sz val="9"/>
      <color theme="1"/>
      <name val="Arial"/>
    </font>
    <font>
      <sz val="11"/>
      <color theme="1"/>
      <name val="Calibri"/>
    </font>
    <font>
      <b/>
      <i/>
      <sz val="12"/>
      <color theme="1"/>
      <name val="Arial"/>
    </font>
    <font>
      <b/>
      <vertAlign val="superscript"/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CCCCCC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wrapText="1"/>
    </xf>
    <xf numFmtId="166" fontId="3" fillId="0" borderId="15" xfId="0" applyNumberFormat="1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16" xfId="0" applyFont="1" applyBorder="1" applyAlignment="1"/>
    <xf numFmtId="0" fontId="3" fillId="2" borderId="6" xfId="0" applyFont="1" applyFill="1" applyBorder="1" applyAlignment="1">
      <alignment vertical="center"/>
    </xf>
    <xf numFmtId="165" fontId="3" fillId="0" borderId="17" xfId="0" applyNumberFormat="1" applyFont="1" applyBorder="1" applyAlignment="1">
      <alignment horizontal="right"/>
    </xf>
    <xf numFmtId="164" fontId="3" fillId="2" borderId="6" xfId="0" applyNumberFormat="1" applyFont="1" applyFill="1" applyBorder="1" applyAlignment="1">
      <alignment vertical="center"/>
    </xf>
    <xf numFmtId="0" fontId="3" fillId="0" borderId="18" xfId="0" applyFont="1" applyBorder="1" applyAlignment="1">
      <alignment wrapText="1"/>
    </xf>
    <xf numFmtId="166" fontId="3" fillId="0" borderId="19" xfId="0" applyNumberFormat="1" applyFont="1" applyBorder="1" applyAlignment="1">
      <alignment horizontal="right"/>
    </xf>
    <xf numFmtId="0" fontId="3" fillId="0" borderId="20" xfId="0" applyFont="1" applyBorder="1" applyAlignment="1">
      <alignment horizontal="right"/>
    </xf>
    <xf numFmtId="0" fontId="3" fillId="0" borderId="20" xfId="0" applyFont="1" applyBorder="1" applyAlignment="1"/>
    <xf numFmtId="3" fontId="3" fillId="0" borderId="21" xfId="0" applyNumberFormat="1" applyFont="1" applyBorder="1" applyAlignment="1">
      <alignment horizontal="right" wrapText="1"/>
    </xf>
    <xf numFmtId="165" fontId="3" fillId="0" borderId="21" xfId="0" applyNumberFormat="1" applyFont="1" applyBorder="1" applyAlignment="1">
      <alignment horizontal="right"/>
    </xf>
    <xf numFmtId="3" fontId="3" fillId="0" borderId="21" xfId="0" applyNumberFormat="1" applyFont="1" applyBorder="1" applyAlignment="1">
      <alignment horizontal="right"/>
    </xf>
    <xf numFmtId="0" fontId="3" fillId="0" borderId="22" xfId="0" applyFont="1" applyBorder="1" applyAlignment="1">
      <alignment wrapText="1"/>
    </xf>
    <xf numFmtId="166" fontId="3" fillId="0" borderId="23" xfId="0" applyNumberFormat="1" applyFont="1" applyBorder="1" applyAlignment="1">
      <alignment horizontal="right"/>
    </xf>
    <xf numFmtId="0" fontId="3" fillId="0" borderId="24" xfId="0" applyFont="1" applyBorder="1" applyAlignment="1">
      <alignment horizontal="right"/>
    </xf>
    <xf numFmtId="0" fontId="3" fillId="0" borderId="24" xfId="0" applyFont="1" applyBorder="1" applyAlignment="1"/>
    <xf numFmtId="3" fontId="3" fillId="0" borderId="25" xfId="0" applyNumberFormat="1" applyFont="1" applyBorder="1" applyAlignment="1">
      <alignment horizontal="right"/>
    </xf>
    <xf numFmtId="165" fontId="3" fillId="0" borderId="25" xfId="0" applyNumberFormat="1" applyFont="1" applyBorder="1" applyAlignment="1">
      <alignment horizontal="right"/>
    </xf>
    <xf numFmtId="0" fontId="2" fillId="2" borderId="26" xfId="0" applyFont="1" applyFill="1" applyBorder="1" applyAlignment="1">
      <alignment vertical="center"/>
    </xf>
    <xf numFmtId="167" fontId="2" fillId="2" borderId="27" xfId="0" applyNumberFormat="1" applyFont="1" applyFill="1" applyBorder="1" applyAlignment="1">
      <alignment vertical="center"/>
    </xf>
    <xf numFmtId="1" fontId="2" fillId="2" borderId="27" xfId="0" applyNumberFormat="1" applyFont="1" applyFill="1" applyBorder="1" applyAlignment="1">
      <alignment vertical="center"/>
    </xf>
    <xf numFmtId="1" fontId="2" fillId="2" borderId="26" xfId="0" applyNumberFormat="1" applyFont="1" applyFill="1" applyBorder="1" applyAlignment="1">
      <alignment vertical="center"/>
    </xf>
    <xf numFmtId="165" fontId="2" fillId="2" borderId="27" xfId="0" applyNumberFormat="1" applyFont="1" applyFill="1" applyBorder="1" applyAlignment="1">
      <alignment vertical="center"/>
    </xf>
    <xf numFmtId="164" fontId="2" fillId="2" borderId="26" xfId="0" applyNumberFormat="1" applyFont="1" applyFill="1" applyBorder="1" applyAlignment="1">
      <alignment vertical="center"/>
    </xf>
    <xf numFmtId="0" fontId="1" fillId="0" borderId="0" xfId="0" applyFont="1" applyAlignment="1"/>
    <xf numFmtId="0" fontId="8" fillId="0" borderId="0" xfId="0" applyFont="1" applyAlignment="1"/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5" xfId="0" applyFont="1" applyBorder="1" applyAlignment="1">
      <alignment horizontal="center" vertical="center"/>
    </xf>
    <xf numFmtId="0" fontId="4" fillId="0" borderId="5" xfId="0" applyFont="1" applyBorder="1"/>
    <xf numFmtId="0" fontId="2" fillId="0" borderId="11" xfId="0" applyFont="1" applyBorder="1" applyAlignment="1">
      <alignment horizontal="center" vertical="center"/>
    </xf>
    <xf numFmtId="0" fontId="4" fillId="0" borderId="12" xfId="0" applyFont="1" applyBorder="1"/>
    <xf numFmtId="0" fontId="4" fillId="0" borderId="13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Resume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99"/>
  <sheetViews>
    <sheetView tabSelected="1" workbookViewId="0">
      <pane xSplit="3" ySplit="10" topLeftCell="D11" activePane="bottomRight" state="frozen"/>
      <selection activeCell="C34" sqref="C34"/>
      <selection pane="topRight" activeCell="C34" sqref="C34"/>
      <selection pane="bottomLeft" activeCell="C34" sqref="C34"/>
      <selection pane="bottomRight" activeCell="A5" sqref="A5:J5"/>
    </sheetView>
  </sheetViews>
  <sheetFormatPr defaultColWidth="14.42578125" defaultRowHeight="15" customHeight="1"/>
  <cols>
    <col min="1" max="1" width="4.42578125" customWidth="1"/>
    <col min="2" max="2" width="21.85546875" customWidth="1"/>
    <col min="3" max="3" width="14" customWidth="1"/>
    <col min="4" max="4" width="15.28515625" customWidth="1"/>
    <col min="5" max="7" width="15.140625" customWidth="1"/>
    <col min="8" max="8" width="16.42578125" customWidth="1"/>
    <col min="9" max="9" width="16" customWidth="1"/>
    <col min="10" max="10" width="15.28515625" customWidth="1"/>
    <col min="11" max="26" width="9.140625" customWidth="1"/>
  </cols>
  <sheetData>
    <row r="1" spans="1:26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48" t="s">
        <v>2</v>
      </c>
      <c r="B2" s="49"/>
      <c r="C2" s="49"/>
      <c r="D2" s="49"/>
      <c r="E2" s="49"/>
      <c r="F2" s="49"/>
      <c r="G2" s="49"/>
      <c r="H2" s="49"/>
      <c r="I2" s="49"/>
      <c r="J2" s="4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48" t="s">
        <v>3</v>
      </c>
      <c r="B3" s="49"/>
      <c r="C3" s="49"/>
      <c r="D3" s="49"/>
      <c r="E3" s="49"/>
      <c r="F3" s="49"/>
      <c r="G3" s="49"/>
      <c r="H3" s="49"/>
      <c r="I3" s="49"/>
      <c r="J3" s="4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56" t="s">
        <v>40</v>
      </c>
      <c r="B4" s="56"/>
      <c r="C4" s="56"/>
      <c r="D4" s="56"/>
      <c r="E4" s="56"/>
      <c r="F4" s="56"/>
      <c r="G4" s="56"/>
      <c r="H4" s="56"/>
      <c r="I4" s="56"/>
      <c r="J4" s="5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56" t="s">
        <v>41</v>
      </c>
      <c r="B5" s="56"/>
      <c r="C5" s="56"/>
      <c r="D5" s="56"/>
      <c r="E5" s="56"/>
      <c r="F5" s="56"/>
      <c r="G5" s="56"/>
      <c r="H5" s="56"/>
      <c r="I5" s="56"/>
      <c r="J5" s="5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50" t="s">
        <v>1</v>
      </c>
      <c r="B7" s="50" t="s">
        <v>4</v>
      </c>
      <c r="C7" s="4" t="s">
        <v>5</v>
      </c>
      <c r="D7" s="52" t="s">
        <v>6</v>
      </c>
      <c r="E7" s="53"/>
      <c r="F7" s="54"/>
      <c r="G7" s="55" t="s">
        <v>7</v>
      </c>
      <c r="H7" s="3" t="s">
        <v>6</v>
      </c>
      <c r="I7" s="6" t="s">
        <v>8</v>
      </c>
      <c r="J7" s="6" t="s">
        <v>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51"/>
      <c r="B8" s="51"/>
      <c r="C8" s="4" t="s">
        <v>10</v>
      </c>
      <c r="D8" s="45" t="s">
        <v>11</v>
      </c>
      <c r="E8" s="45" t="s">
        <v>12</v>
      </c>
      <c r="F8" s="47" t="s">
        <v>13</v>
      </c>
      <c r="G8" s="51"/>
      <c r="H8" s="3" t="s">
        <v>14</v>
      </c>
      <c r="I8" s="6" t="s">
        <v>15</v>
      </c>
      <c r="J8" s="6" t="s">
        <v>16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46"/>
      <c r="B9" s="46"/>
      <c r="C9" s="5" t="s">
        <v>17</v>
      </c>
      <c r="D9" s="46"/>
      <c r="E9" s="46"/>
      <c r="F9" s="46"/>
      <c r="G9" s="46"/>
      <c r="H9" s="7" t="s">
        <v>18</v>
      </c>
      <c r="I9" s="8" t="s">
        <v>18</v>
      </c>
      <c r="J9" s="8" t="s">
        <v>19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>
      <c r="A10" s="9">
        <v>1</v>
      </c>
      <c r="B10" s="10">
        <v>2</v>
      </c>
      <c r="C10" s="11">
        <v>3</v>
      </c>
      <c r="D10" s="9">
        <v>4</v>
      </c>
      <c r="E10" s="9">
        <v>5</v>
      </c>
      <c r="F10" s="12">
        <v>6</v>
      </c>
      <c r="G10" s="9">
        <v>7</v>
      </c>
      <c r="H10" s="9">
        <v>8</v>
      </c>
      <c r="I10" s="12">
        <v>9</v>
      </c>
      <c r="J10" s="13">
        <v>10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5.75" customHeight="1">
      <c r="A11" s="15">
        <v>1</v>
      </c>
      <c r="B11" s="16" t="s">
        <v>20</v>
      </c>
      <c r="C11" s="17">
        <v>39.729999999999997</v>
      </c>
      <c r="D11" s="18">
        <v>20</v>
      </c>
      <c r="E11" s="19"/>
      <c r="F11" s="20">
        <f t="shared" ref="F11:F29" si="0">E11+D11</f>
        <v>20</v>
      </c>
      <c r="G11" s="21">
        <f>37852+25781</f>
        <v>63633</v>
      </c>
      <c r="H11" s="21">
        <v>15510</v>
      </c>
      <c r="I11" s="22">
        <f t="shared" ref="I11:I29" si="1">G11/H11</f>
        <v>4.1027079303675045</v>
      </c>
      <c r="J11" s="22">
        <f t="shared" ref="J11:J29" si="2">G11/C11</f>
        <v>1601.6360432922227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15">
        <v>2</v>
      </c>
      <c r="B12" s="23" t="s">
        <v>21</v>
      </c>
      <c r="C12" s="24">
        <v>29.89</v>
      </c>
      <c r="D12" s="25">
        <v>20</v>
      </c>
      <c r="E12" s="26"/>
      <c r="F12" s="20">
        <f t="shared" si="0"/>
        <v>20</v>
      </c>
      <c r="G12" s="27">
        <v>89363</v>
      </c>
      <c r="H12" s="27">
        <v>21779</v>
      </c>
      <c r="I12" s="22">
        <f t="shared" si="1"/>
        <v>4.1031727811194267</v>
      </c>
      <c r="J12" s="22">
        <f t="shared" si="2"/>
        <v>2989.7290063566411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15">
        <v>3</v>
      </c>
      <c r="B13" s="23" t="s">
        <v>22</v>
      </c>
      <c r="C13" s="24">
        <v>27.9</v>
      </c>
      <c r="D13" s="25">
        <v>19</v>
      </c>
      <c r="E13" s="26"/>
      <c r="F13" s="20">
        <f t="shared" si="0"/>
        <v>19</v>
      </c>
      <c r="G13" s="27">
        <v>71154</v>
      </c>
      <c r="H13" s="27">
        <v>17340</v>
      </c>
      <c r="I13" s="22">
        <f t="shared" si="1"/>
        <v>4.1034602076124571</v>
      </c>
      <c r="J13" s="22">
        <f t="shared" si="2"/>
        <v>2550.3225806451615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15">
        <v>4</v>
      </c>
      <c r="B14" s="23" t="s">
        <v>23</v>
      </c>
      <c r="C14" s="24">
        <v>30.71</v>
      </c>
      <c r="D14" s="25">
        <v>12</v>
      </c>
      <c r="E14" s="25">
        <v>3</v>
      </c>
      <c r="F14" s="20">
        <f t="shared" si="0"/>
        <v>15</v>
      </c>
      <c r="G14" s="27">
        <f>24571+41734</f>
        <v>66305</v>
      </c>
      <c r="H14" s="28">
        <v>16157</v>
      </c>
      <c r="I14" s="22">
        <f t="shared" si="1"/>
        <v>4.1037940211672961</v>
      </c>
      <c r="J14" s="22">
        <f t="shared" si="2"/>
        <v>2159.0687072614783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15">
        <v>5</v>
      </c>
      <c r="B15" s="23" t="s">
        <v>24</v>
      </c>
      <c r="C15" s="24">
        <v>82.92</v>
      </c>
      <c r="D15" s="25">
        <v>13</v>
      </c>
      <c r="E15" s="26"/>
      <c r="F15" s="20">
        <f t="shared" si="0"/>
        <v>13</v>
      </c>
      <c r="G15" s="27">
        <v>54920</v>
      </c>
      <c r="H15" s="27">
        <v>13384</v>
      </c>
      <c r="I15" s="22">
        <f t="shared" si="1"/>
        <v>4.1034070531978486</v>
      </c>
      <c r="J15" s="22">
        <f t="shared" si="2"/>
        <v>662.32513265798354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15">
        <v>6</v>
      </c>
      <c r="B16" s="23" t="s">
        <v>25</v>
      </c>
      <c r="C16" s="24">
        <v>29.78</v>
      </c>
      <c r="D16" s="25">
        <v>18</v>
      </c>
      <c r="E16" s="26"/>
      <c r="F16" s="20">
        <f t="shared" si="0"/>
        <v>18</v>
      </c>
      <c r="G16" s="27">
        <v>72561</v>
      </c>
      <c r="H16" s="27">
        <v>17685</v>
      </c>
      <c r="I16" s="22">
        <f t="shared" si="1"/>
        <v>4.1029686174724347</v>
      </c>
      <c r="J16" s="22">
        <f t="shared" si="2"/>
        <v>2436.5681665547345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15">
        <v>7</v>
      </c>
      <c r="B17" s="23" t="s">
        <v>26</v>
      </c>
      <c r="C17" s="24">
        <v>42.86</v>
      </c>
      <c r="D17" s="25">
        <v>24</v>
      </c>
      <c r="E17" s="26"/>
      <c r="F17" s="20">
        <f t="shared" si="0"/>
        <v>24</v>
      </c>
      <c r="G17" s="29">
        <f>109495+50721</f>
        <v>160216</v>
      </c>
      <c r="H17" s="28">
        <v>39045</v>
      </c>
      <c r="I17" s="22">
        <f t="shared" si="1"/>
        <v>4.1033679088231532</v>
      </c>
      <c r="J17" s="22">
        <f t="shared" si="2"/>
        <v>3738.1241250583294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15">
        <v>8</v>
      </c>
      <c r="B18" s="23" t="s">
        <v>27</v>
      </c>
      <c r="C18" s="24">
        <v>31.31</v>
      </c>
      <c r="D18" s="25">
        <v>22</v>
      </c>
      <c r="E18" s="26"/>
      <c r="F18" s="20">
        <f t="shared" si="0"/>
        <v>22</v>
      </c>
      <c r="G18" s="27">
        <f>64132+35733</f>
        <v>99865</v>
      </c>
      <c r="H18" s="28">
        <v>24337</v>
      </c>
      <c r="I18" s="22">
        <f t="shared" si="1"/>
        <v>4.1034227719110818</v>
      </c>
      <c r="J18" s="22">
        <f t="shared" si="2"/>
        <v>3189.5560523794315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5">
        <v>9</v>
      </c>
      <c r="B19" s="23" t="s">
        <v>28</v>
      </c>
      <c r="C19" s="24">
        <v>30.29</v>
      </c>
      <c r="D19" s="25">
        <v>23</v>
      </c>
      <c r="E19" s="26"/>
      <c r="F19" s="20">
        <f t="shared" si="0"/>
        <v>23</v>
      </c>
      <c r="G19" s="29">
        <f>56265+30110</f>
        <v>86375</v>
      </c>
      <c r="H19" s="28">
        <v>21053</v>
      </c>
      <c r="I19" s="22">
        <f t="shared" si="1"/>
        <v>4.102740702037714</v>
      </c>
      <c r="J19" s="22">
        <f t="shared" si="2"/>
        <v>2851.6011885110597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5">
        <v>10</v>
      </c>
      <c r="B20" s="23" t="s">
        <v>29</v>
      </c>
      <c r="C20" s="24">
        <v>32.85</v>
      </c>
      <c r="D20" s="25">
        <v>19</v>
      </c>
      <c r="E20" s="26"/>
      <c r="F20" s="20">
        <f t="shared" si="0"/>
        <v>19</v>
      </c>
      <c r="G20" s="29">
        <v>127311</v>
      </c>
      <c r="H20" s="27">
        <v>31026</v>
      </c>
      <c r="I20" s="22">
        <f t="shared" si="1"/>
        <v>4.1033649197447302</v>
      </c>
      <c r="J20" s="22">
        <f t="shared" si="2"/>
        <v>3875.5251141552508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5">
        <v>11</v>
      </c>
      <c r="B21" s="23" t="s">
        <v>0</v>
      </c>
      <c r="C21" s="24">
        <v>62.03</v>
      </c>
      <c r="D21" s="25">
        <v>10</v>
      </c>
      <c r="E21" s="25">
        <v>14</v>
      </c>
      <c r="F21" s="20">
        <f t="shared" si="0"/>
        <v>24</v>
      </c>
      <c r="G21" s="27">
        <f>103261+35866+41998+33396</f>
        <v>214521</v>
      </c>
      <c r="H21" s="28">
        <v>52276</v>
      </c>
      <c r="I21" s="22">
        <f t="shared" si="1"/>
        <v>4.1036230775116689</v>
      </c>
      <c r="J21" s="22">
        <f t="shared" si="2"/>
        <v>3458.3427373851364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5">
        <v>12</v>
      </c>
      <c r="B22" s="23" t="s">
        <v>30</v>
      </c>
      <c r="C22" s="24">
        <v>43.65</v>
      </c>
      <c r="D22" s="25">
        <v>15</v>
      </c>
      <c r="E22" s="26"/>
      <c r="F22" s="20">
        <f t="shared" si="0"/>
        <v>15</v>
      </c>
      <c r="G22" s="27">
        <v>102471</v>
      </c>
      <c r="H22" s="27">
        <v>24973</v>
      </c>
      <c r="I22" s="22">
        <f t="shared" si="1"/>
        <v>4.1032715332559162</v>
      </c>
      <c r="J22" s="22">
        <f t="shared" si="2"/>
        <v>2347.5601374570447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5">
        <v>13</v>
      </c>
      <c r="B23" s="23" t="s">
        <v>31</v>
      </c>
      <c r="C23" s="24">
        <v>79.23</v>
      </c>
      <c r="D23" s="25">
        <v>16</v>
      </c>
      <c r="E23" s="26"/>
      <c r="F23" s="20">
        <f t="shared" si="0"/>
        <v>16</v>
      </c>
      <c r="G23" s="27">
        <v>106129</v>
      </c>
      <c r="H23" s="27">
        <v>25865</v>
      </c>
      <c r="I23" s="22">
        <f t="shared" si="1"/>
        <v>4.1031896385076356</v>
      </c>
      <c r="J23" s="22">
        <f t="shared" si="2"/>
        <v>1339.5052379149311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5">
        <v>14</v>
      </c>
      <c r="B24" s="23" t="s">
        <v>32</v>
      </c>
      <c r="C24" s="24">
        <v>30.59</v>
      </c>
      <c r="D24" s="25">
        <v>17</v>
      </c>
      <c r="E24" s="26"/>
      <c r="F24" s="20">
        <f t="shared" si="0"/>
        <v>17</v>
      </c>
      <c r="G24" s="27">
        <f>121228+75542+44255</f>
        <v>241025</v>
      </c>
      <c r="H24" s="28">
        <v>58741</v>
      </c>
      <c r="I24" s="22">
        <f t="shared" si="1"/>
        <v>4.1031817640149129</v>
      </c>
      <c r="J24" s="22">
        <f t="shared" si="2"/>
        <v>7879.208891794704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5">
        <v>15</v>
      </c>
      <c r="B25" s="23" t="s">
        <v>33</v>
      </c>
      <c r="C25" s="24">
        <v>24.01</v>
      </c>
      <c r="D25" s="25">
        <v>15</v>
      </c>
      <c r="E25" s="26"/>
      <c r="F25" s="20">
        <f t="shared" si="0"/>
        <v>15</v>
      </c>
      <c r="G25" s="27">
        <f>79860+64976</f>
        <v>144836</v>
      </c>
      <c r="H25" s="28">
        <v>35299</v>
      </c>
      <c r="I25" s="22">
        <f t="shared" si="1"/>
        <v>4.1031190685288532</v>
      </c>
      <c r="J25" s="22">
        <f t="shared" si="2"/>
        <v>6032.3198667221986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5">
        <v>16</v>
      </c>
      <c r="B26" s="23" t="s">
        <v>34</v>
      </c>
      <c r="C26" s="24">
        <v>31.36</v>
      </c>
      <c r="D26" s="25">
        <v>16</v>
      </c>
      <c r="E26" s="25">
        <v>8</v>
      </c>
      <c r="F26" s="20">
        <f t="shared" si="0"/>
        <v>24</v>
      </c>
      <c r="G26" s="27">
        <f>154592+92655</f>
        <v>247247</v>
      </c>
      <c r="H26" s="28">
        <v>60258</v>
      </c>
      <c r="I26" s="22">
        <f t="shared" si="1"/>
        <v>4.1031398320554944</v>
      </c>
      <c r="J26" s="22">
        <f t="shared" si="2"/>
        <v>7884.1517857142862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5">
        <v>17</v>
      </c>
      <c r="B27" s="23" t="s">
        <v>35</v>
      </c>
      <c r="C27" s="24">
        <v>25.89</v>
      </c>
      <c r="D27" s="25">
        <v>19</v>
      </c>
      <c r="E27" s="25">
        <v>3</v>
      </c>
      <c r="F27" s="20">
        <f t="shared" si="0"/>
        <v>22</v>
      </c>
      <c r="G27" s="27">
        <f>96879+46204</f>
        <v>143083</v>
      </c>
      <c r="H27" s="28">
        <v>34871</v>
      </c>
      <c r="I27" s="22">
        <f t="shared" si="1"/>
        <v>4.1032089702044683</v>
      </c>
      <c r="J27" s="22">
        <f t="shared" si="2"/>
        <v>5526.573966782541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5">
        <v>18</v>
      </c>
      <c r="B28" s="30" t="s">
        <v>36</v>
      </c>
      <c r="C28" s="31">
        <v>44.34</v>
      </c>
      <c r="D28" s="32">
        <v>20</v>
      </c>
      <c r="E28" s="33"/>
      <c r="F28" s="20">
        <f t="shared" si="0"/>
        <v>20</v>
      </c>
      <c r="G28" s="34">
        <v>80465</v>
      </c>
      <c r="H28" s="35">
        <v>19611</v>
      </c>
      <c r="I28" s="22">
        <f t="shared" si="1"/>
        <v>4.1030544082402729</v>
      </c>
      <c r="J28" s="22">
        <f t="shared" si="2"/>
        <v>1814.7271087054578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36" t="s">
        <v>37</v>
      </c>
      <c r="B29" s="36"/>
      <c r="C29" s="37">
        <f t="shared" ref="C29:E29" si="3">SUM(C11:C28)</f>
        <v>719.34000000000015</v>
      </c>
      <c r="D29" s="38">
        <f t="shared" si="3"/>
        <v>318</v>
      </c>
      <c r="E29" s="38">
        <f t="shared" si="3"/>
        <v>28</v>
      </c>
      <c r="F29" s="39">
        <f t="shared" si="0"/>
        <v>346</v>
      </c>
      <c r="G29" s="40">
        <f t="shared" ref="G29:H29" si="4">SUM(G11:G28)</f>
        <v>2171480</v>
      </c>
      <c r="H29" s="40">
        <f t="shared" si="4"/>
        <v>529210</v>
      </c>
      <c r="I29" s="41">
        <f t="shared" si="1"/>
        <v>4.1032482379395701</v>
      </c>
      <c r="J29" s="41">
        <f t="shared" si="2"/>
        <v>3018.711596741457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42" t="s">
        <v>38</v>
      </c>
      <c r="B31" s="43"/>
      <c r="C31" s="44"/>
      <c r="D31" s="44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42" t="s">
        <v>39</v>
      </c>
      <c r="B32" s="43"/>
      <c r="C32" s="44"/>
      <c r="D32" s="44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44"/>
      <c r="B33" s="44"/>
      <c r="C33" s="44"/>
      <c r="D33" s="44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1">
    <mergeCell ref="E8:E9"/>
    <mergeCell ref="F8:F9"/>
    <mergeCell ref="A2:J2"/>
    <mergeCell ref="A3:J3"/>
    <mergeCell ref="A7:A9"/>
    <mergeCell ref="B7:B9"/>
    <mergeCell ref="D7:F7"/>
    <mergeCell ref="G7:G9"/>
    <mergeCell ref="D8:D9"/>
    <mergeCell ref="A4:J4"/>
    <mergeCell ref="A5:J5"/>
  </mergeCells>
  <printOptions horizontalCentered="1"/>
  <pageMargins left="0.98425196850393704" right="0.9055118110236221" top="1.1417322834645669" bottom="0.9055118110236221" header="0" footer="0"/>
  <pageSetup paperSize="14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25</dc:creator>
  <cp:lastModifiedBy>REN 25</cp:lastModifiedBy>
  <cp:lastPrinted>2025-05-05T03:37:38Z</cp:lastPrinted>
  <dcterms:created xsi:type="dcterms:W3CDTF">2025-05-05T00:45:09Z</dcterms:created>
  <dcterms:modified xsi:type="dcterms:W3CDTF">2026-02-09T01:32:23Z</dcterms:modified>
</cp:coreProperties>
</file>